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7416"/>
  </bookViews>
  <sheets>
    <sheet name="รายงานรอบ 6 เดือน" sheetId="1" r:id="rId1"/>
  </sheets>
  <calcPr calcId="144525"/>
</workbook>
</file>

<file path=xl/calcChain.xml><?xml version="1.0" encoding="utf-8"?>
<calcChain xmlns="http://schemas.openxmlformats.org/spreadsheetml/2006/main">
  <c r="E40" i="1" l="1"/>
  <c r="G39" i="1"/>
  <c r="D38" i="1"/>
  <c r="G38" i="1" s="1"/>
  <c r="G33" i="1"/>
  <c r="G32" i="1"/>
  <c r="D31" i="1"/>
  <c r="G31" i="1" s="1"/>
  <c r="G30" i="1"/>
  <c r="G29" i="1"/>
  <c r="G28" i="1"/>
  <c r="G27" i="1"/>
  <c r="G26" i="1"/>
  <c r="D26" i="1"/>
  <c r="D25" i="1"/>
  <c r="G25" i="1" s="1"/>
  <c r="E19" i="1"/>
  <c r="E22" i="1" s="1"/>
  <c r="D18" i="1"/>
  <c r="G18" i="1" s="1"/>
  <c r="G16" i="1"/>
  <c r="D16" i="1"/>
  <c r="G13" i="1"/>
  <c r="G12" i="1"/>
  <c r="D12" i="1"/>
  <c r="D10" i="1"/>
  <c r="G10" i="1" s="1"/>
  <c r="G9" i="1"/>
  <c r="D9" i="1"/>
  <c r="D8" i="1"/>
  <c r="D19" i="1" s="1"/>
  <c r="G22" i="1" l="1"/>
  <c r="G19" i="1"/>
  <c r="D22" i="1"/>
  <c r="D40" i="1"/>
  <c r="G8" i="1"/>
  <c r="H40" i="1" l="1"/>
  <c r="G40" i="1"/>
</calcChain>
</file>

<file path=xl/sharedStrings.xml><?xml version="1.0" encoding="utf-8"?>
<sst xmlns="http://schemas.openxmlformats.org/spreadsheetml/2006/main" count="85" uniqueCount="46">
  <si>
    <t>องค์การบริหารส่วนตำบลจรเข้มาก  อำเภอประโคนชัย  จังหวัดบุรีรัมย์</t>
  </si>
  <si>
    <t xml:space="preserve">รายงานการกำกับติดตามการใช้จ่ายงบประมาณ ประจำปี รอบ 6 เดือน </t>
  </si>
  <si>
    <t>ณ วันที่  1  ตุลาคม   2562  -  31  มีนาคม  2563   (ไตรมาส 2)</t>
  </si>
  <si>
    <t>รายการ</t>
  </si>
  <si>
    <t>รหัส</t>
  </si>
  <si>
    <t>ประมาณการ</t>
  </si>
  <si>
    <t>รายรับจริง</t>
  </si>
  <si>
    <t>+</t>
  </si>
  <si>
    <t>สูง</t>
  </si>
  <si>
    <t>บัญชี</t>
  </si>
  <si>
    <t>-</t>
  </si>
  <si>
    <t>ต่ำ</t>
  </si>
  <si>
    <t>รายรับตามงบประมาณ</t>
  </si>
  <si>
    <t>รายได้จัดเก็บเอง</t>
  </si>
  <si>
    <t>หมวดภาษีอากร</t>
  </si>
  <si>
    <t>หมวดค่าธรรมเนียม ค่าปรับและใบอนุญาต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</si>
  <si>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</si>
  <si>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</si>
  <si>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</si>
  <si>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</si>
  <si>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รายได้ที่รัฐบาลเก็บแล้วจัดสรรให้องค์กรปกครองส่วน</t>
  </si>
  <si>
    <t>ท้องถิ่น</t>
  </si>
  <si>
    <t>รายได้ที่รัฐบาลอุดหนุนให้องค์กรปกครองส่วนท้องถิ่น</t>
  </si>
  <si>
    <t>หมวดเงินอุดหนุนทั่วไป</t>
  </si>
  <si>
    <t>รวมเงินรายรับตามงบประมาณ</t>
  </si>
  <si>
    <t>รายได้ที่รัฐบาลอุดหนุนให้โดยระบุวัตถุประสงค์</t>
  </si>
  <si>
    <t>หมวดเงินอุดหนุนเฉพาะกิจ</t>
  </si>
  <si>
    <t>รวมรายรับทั้งสิ้น</t>
  </si>
  <si>
    <t>รายจ่ายจริง</t>
  </si>
  <si>
    <t>งบกลาง</t>
  </si>
  <si>
    <t>หมวดเงินเดือน - ฝ่ายการเมือง</t>
  </si>
  <si>
    <t>หมวดเงินเดือน - ฝ่ายประจำ</t>
  </si>
  <si>
    <t>หมวดค่าตอบแทน</t>
  </si>
  <si>
    <t>หมวดค่าใช้สอย</t>
  </si>
  <si>
    <t>หมวดค่าวัสดุ</t>
  </si>
  <si>
    <t>หมวดสาธารณูปโภค</t>
  </si>
  <si>
    <t>หมวดเงินอุดหนุน</t>
  </si>
  <si>
    <t>หมวดค่าครุภัณฑ์</t>
  </si>
  <si>
    <t>-2-</t>
  </si>
  <si>
    <t>หมวดที่ดินและสิ่งก่อสร้าง</t>
  </si>
  <si>
    <t>รายจ่ายอื่น</t>
  </si>
  <si>
    <t>รวมเงินรายจ่ายตามแผนทั้งสิ้น</t>
  </si>
  <si>
    <t>ยอดเงินสะสม ณ วันที่ 31  มีนาคม  2563</t>
  </si>
  <si>
    <t>49,557,421.98    บาท</t>
  </si>
  <si>
    <t>ยอดเงินทุนสำรองเงินสะสม ณ วันที่  31  มีนาคม  2563</t>
  </si>
  <si>
    <t>25,545,435.92   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</si>
</sst>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43" fontId="4" fillId="0" borderId="4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2" fillId="0" borderId="2" xfId="0" applyFont="1" applyBorder="1" applyAlignment="1">
      <alignment horizontal="left" shrinkToFit="1"/>
    </xf>
    <xf numFmtId="0" fontId="3" fillId="0" borderId="2" xfId="0" applyFont="1" applyBorder="1"/>
    <xf numFmtId="43" fontId="3" fillId="0" borderId="2" xfId="1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shrinkToFit="1"/>
    </xf>
    <xf numFmtId="0" fontId="5" fillId="0" borderId="7" xfId="0" applyFont="1" applyBorder="1" applyAlignment="1">
      <alignment horizontal="left" shrinkToFit="1"/>
    </xf>
    <xf numFmtId="0" fontId="3" fillId="0" borderId="7" xfId="0" applyNumberFormat="1" applyFont="1" applyBorder="1" applyAlignment="1">
      <alignment shrinkToFit="1"/>
    </xf>
    <xf numFmtId="43" fontId="3" fillId="0" borderId="7" xfId="1" applyFont="1" applyBorder="1" applyAlignment="1">
      <alignment shrinkToFit="1"/>
    </xf>
    <xf numFmtId="43" fontId="3" fillId="0" borderId="6" xfId="1" applyFont="1" applyBorder="1" applyAlignment="1">
      <alignment shrinkToFit="1"/>
    </xf>
    <xf numFmtId="0" fontId="3" fillId="0" borderId="7" xfId="0" quotePrefix="1" applyNumberFormat="1" applyFont="1" applyBorder="1" applyAlignment="1">
      <alignment horizontal="center" shrinkToFit="1"/>
    </xf>
    <xf numFmtId="43" fontId="3" fillId="0" borderId="7" xfId="0" applyNumberFormat="1" applyFont="1" applyBorder="1" applyAlignment="1">
      <alignment shrinkToFit="1"/>
    </xf>
    <xf numFmtId="0" fontId="3" fillId="0" borderId="7" xfId="0" applyFont="1" applyBorder="1" applyAlignment="1"/>
    <xf numFmtId="43" fontId="3" fillId="0" borderId="7" xfId="1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4" xfId="0" applyFont="1" applyBorder="1" applyAlignment="1">
      <alignment shrinkToFit="1"/>
    </xf>
    <xf numFmtId="0" fontId="3" fillId="0" borderId="4" xfId="0" applyFont="1" applyBorder="1" applyAlignment="1">
      <alignment horizontal="center" shrinkToFit="1"/>
    </xf>
    <xf numFmtId="43" fontId="3" fillId="0" borderId="4" xfId="1" applyFont="1" applyBorder="1" applyAlignment="1">
      <alignment shrinkToFit="1"/>
    </xf>
    <xf numFmtId="0" fontId="2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shrinkToFit="1"/>
    </xf>
    <xf numFmtId="43" fontId="2" fillId="0" borderId="8" xfId="1" applyFont="1" applyBorder="1" applyAlignment="1">
      <alignment shrinkToFit="1"/>
    </xf>
    <xf numFmtId="43" fontId="2" fillId="0" borderId="9" xfId="1" applyFont="1" applyBorder="1" applyAlignment="1">
      <alignment shrinkToFit="1"/>
    </xf>
    <xf numFmtId="0" fontId="2" fillId="0" borderId="8" xfId="0" applyFont="1" applyBorder="1" applyAlignment="1">
      <alignment horizontal="center"/>
    </xf>
    <xf numFmtId="43" fontId="2" fillId="0" borderId="8" xfId="0" applyNumberFormat="1" applyFont="1" applyBorder="1" applyAlignment="1">
      <alignment shrinkToFit="1"/>
    </xf>
    <xf numFmtId="0" fontId="5" fillId="0" borderId="2" xfId="0" applyFont="1" applyBorder="1" applyAlignment="1">
      <alignment horizontal="left" shrinkToFit="1"/>
    </xf>
    <xf numFmtId="0" fontId="3" fillId="0" borderId="2" xfId="0" applyFont="1" applyBorder="1" applyAlignment="1">
      <alignment shrinkToFit="1"/>
    </xf>
    <xf numFmtId="0" fontId="3" fillId="0" borderId="4" xfId="0" applyFont="1" applyBorder="1" applyAlignment="1">
      <alignment horizontal="center"/>
    </xf>
    <xf numFmtId="43" fontId="3" fillId="0" borderId="4" xfId="0" applyNumberFormat="1" applyFont="1" applyBorder="1" applyAlignment="1">
      <alignment shrinkToFit="1"/>
    </xf>
    <xf numFmtId="0" fontId="2" fillId="0" borderId="10" xfId="0" applyFont="1" applyBorder="1" applyAlignment="1">
      <alignment horizontal="left" shrinkToFit="1"/>
    </xf>
    <xf numFmtId="0" fontId="2" fillId="0" borderId="10" xfId="0" applyFont="1" applyBorder="1" applyAlignment="1">
      <alignment shrinkToFit="1"/>
    </xf>
    <xf numFmtId="43" fontId="2" fillId="0" borderId="10" xfId="1" applyFont="1" applyBorder="1" applyAlignment="1">
      <alignment shrinkToFit="1"/>
    </xf>
    <xf numFmtId="43" fontId="2" fillId="0" borderId="11" xfId="1" applyFont="1" applyBorder="1" applyAlignment="1">
      <alignment shrinkToFit="1"/>
    </xf>
    <xf numFmtId="0" fontId="2" fillId="0" borderId="10" xfId="0" applyFont="1" applyBorder="1" applyAlignment="1">
      <alignment horizontal="center"/>
    </xf>
    <xf numFmtId="43" fontId="2" fillId="0" borderId="10" xfId="0" applyNumberFormat="1" applyFont="1" applyBorder="1" applyAlignment="1">
      <alignment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43" fontId="2" fillId="0" borderId="7" xfId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43" fontId="2" fillId="0" borderId="4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3" fillId="0" borderId="2" xfId="0" quotePrefix="1" applyFont="1" applyBorder="1" applyAlignment="1">
      <alignment horizontal="center" shrinkToFit="1"/>
    </xf>
    <xf numFmtId="0" fontId="3" fillId="0" borderId="7" xfId="0" quotePrefix="1" applyFont="1" applyBorder="1" applyAlignment="1">
      <alignment horizontal="center" shrinkToFit="1"/>
    </xf>
    <xf numFmtId="0" fontId="3" fillId="0" borderId="4" xfId="0" quotePrefix="1" applyFont="1" applyBorder="1" applyAlignment="1">
      <alignment horizontal="center" shrinkToFit="1"/>
    </xf>
    <xf numFmtId="43" fontId="3" fillId="0" borderId="5" xfId="1" applyFont="1" applyBorder="1" applyAlignment="1">
      <alignment shrinkToFit="1"/>
    </xf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3" fillId="0" borderId="0" xfId="0" quotePrefix="1" applyFont="1" applyBorder="1" applyAlignment="1">
      <alignment horizontal="center" shrinkToFit="1"/>
    </xf>
    <xf numFmtId="43" fontId="3" fillId="0" borderId="0" xfId="1" applyFont="1" applyBorder="1" applyAlignment="1">
      <alignment shrinkToFit="1"/>
    </xf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shrinkToFit="1"/>
    </xf>
    <xf numFmtId="0" fontId="3" fillId="0" borderId="1" xfId="0" quotePrefix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shrinkToFit="1"/>
    </xf>
    <xf numFmtId="43" fontId="2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2" fillId="0" borderId="8" xfId="0" applyFont="1" applyBorder="1" applyAlignment="1">
      <alignment shrinkToFit="1"/>
    </xf>
    <xf numFmtId="0" fontId="3" fillId="0" borderId="8" xfId="0" applyFont="1" applyBorder="1" applyAlignment="1">
      <alignment horizontal="center"/>
    </xf>
    <xf numFmtId="43" fontId="3" fillId="0" borderId="8" xfId="0" applyNumberFormat="1" applyFont="1" applyBorder="1" applyAlignment="1">
      <alignment shrinkToFit="1"/>
    </xf>
    <xf numFmtId="43" fontId="3" fillId="0" borderId="0" xfId="0" applyNumberFormat="1" applyFont="1"/>
    <xf numFmtId="0" fontId="2" fillId="0" borderId="0" xfId="0" applyFont="1" applyAlignment="1"/>
    <xf numFmtId="43" fontId="2" fillId="0" borderId="0" xfId="1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43" fontId="3" fillId="0" borderId="0" xfId="1" applyFont="1" applyAlignment="1">
      <alignment shrinkToFit="1"/>
    </xf>
  </cellXfs>
  <cellStyles count="4">
    <cellStyle name="Comma" xfId="1" builtinId="3"/>
    <cellStyle name="Normal" xfId="0" builtinId="0"/>
    <cellStyle name="เครื่องหมายจุลภาค 2" xfId="2"/>
    <cellStyle name="เครื่องหมายจุลภา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5"/>
  <sheetViews>
    <sheetView tabSelected="1" view="pageBreakPreview" zoomScaleNormal="100" workbookViewId="0">
      <selection activeCell="D10" sqref="D10"/>
    </sheetView>
  </sheetViews>
  <sheetFormatPr defaultColWidth="9.125" defaultRowHeight="21" x14ac:dyDescent="0.4"/>
  <cols>
    <col min="1" max="1" width="2.375" style="2" customWidth="1"/>
    <col min="2" max="2" width="43" style="84" customWidth="1"/>
    <col min="3" max="3" width="9.25" style="2" customWidth="1"/>
    <col min="4" max="4" width="15.875" style="90" customWidth="1"/>
    <col min="5" max="5" width="15.875" style="84" customWidth="1"/>
    <col min="6" max="6" width="5" style="83" customWidth="1"/>
    <col min="7" max="7" width="13.375" style="84" customWidth="1"/>
    <col min="8" max="8" width="16.375" style="2" bestFit="1" customWidth="1"/>
    <col min="9" max="9" width="9.125" style="2"/>
    <col min="10" max="10" width="26.125" style="2" customWidth="1"/>
    <col min="11" max="16384" width="9.125" style="2"/>
  </cols>
  <sheetData>
    <row r="1" spans="2:7" ht="24" customHeight="1" x14ac:dyDescent="0.4">
      <c r="B1" s="1" t="s">
        <v>0</v>
      </c>
      <c r="C1" s="1"/>
      <c r="D1" s="1"/>
      <c r="E1" s="1"/>
      <c r="F1" s="1"/>
      <c r="G1" s="1"/>
    </row>
    <row r="2" spans="2:7" ht="24" customHeight="1" x14ac:dyDescent="0.4">
      <c r="B2" s="1" t="s">
        <v>1</v>
      </c>
      <c r="C2" s="1"/>
      <c r="D2" s="1"/>
      <c r="E2" s="1"/>
      <c r="F2" s="1"/>
      <c r="G2" s="1"/>
    </row>
    <row r="3" spans="2:7" ht="24" customHeight="1" x14ac:dyDescent="0.4">
      <c r="B3" s="3" t="s">
        <v>2</v>
      </c>
      <c r="C3" s="3"/>
      <c r="D3" s="3"/>
      <c r="E3" s="3"/>
      <c r="F3" s="3"/>
      <c r="G3" s="3"/>
    </row>
    <row r="4" spans="2:7" s="9" customFormat="1" ht="26.4" customHeight="1" x14ac:dyDescent="0.45">
      <c r="B4" s="4" t="s">
        <v>3</v>
      </c>
      <c r="C4" s="5" t="s">
        <v>4</v>
      </c>
      <c r="D4" s="6" t="s">
        <v>5</v>
      </c>
      <c r="E4" s="7" t="s">
        <v>6</v>
      </c>
      <c r="F4" s="5" t="s">
        <v>7</v>
      </c>
      <c r="G4" s="8" t="s">
        <v>8</v>
      </c>
    </row>
    <row r="5" spans="2:7" s="9" customFormat="1" ht="26.4" customHeight="1" x14ac:dyDescent="0.45">
      <c r="B5" s="10"/>
      <c r="C5" s="11" t="s">
        <v>9</v>
      </c>
      <c r="D5" s="12"/>
      <c r="E5" s="13"/>
      <c r="F5" s="11" t="s">
        <v>10</v>
      </c>
      <c r="G5" s="14" t="s">
        <v>11</v>
      </c>
    </row>
    <row r="6" spans="2:7" ht="24.6" customHeight="1" x14ac:dyDescent="0.4">
      <c r="B6" s="15" t="s">
        <v>12</v>
      </c>
      <c r="C6" s="16"/>
      <c r="D6" s="17"/>
      <c r="E6" s="18"/>
      <c r="F6" s="19"/>
      <c r="G6" s="20"/>
    </row>
    <row r="7" spans="2:7" ht="24.6" customHeight="1" x14ac:dyDescent="0.4">
      <c r="B7" s="21" t="s">
        <v>13</v>
      </c>
      <c r="C7" s="22">
        <v>41000000</v>
      </c>
      <c r="D7" s="23"/>
      <c r="E7" s="24"/>
      <c r="F7" s="19"/>
      <c r="G7" s="20"/>
    </row>
    <row r="8" spans="2:7" ht="24.6" customHeight="1" x14ac:dyDescent="0.4">
      <c r="B8" s="20" t="s">
        <v>14</v>
      </c>
      <c r="C8" s="25">
        <v>41100000</v>
      </c>
      <c r="D8" s="23">
        <f>193215</f>
        <v>193215</v>
      </c>
      <c r="E8" s="24">
        <v>32191</v>
      </c>
      <c r="F8" s="19" t="s">
        <v>10</v>
      </c>
      <c r="G8" s="26">
        <f>E8-D8</f>
        <v>-161024</v>
      </c>
    </row>
    <row r="9" spans="2:7" ht="24.6" customHeight="1" x14ac:dyDescent="0.4">
      <c r="B9" s="20" t="s">
        <v>15</v>
      </c>
      <c r="C9" s="25">
        <v>41200000</v>
      </c>
      <c r="D9" s="23">
        <f>28700</f>
        <v>28700</v>
      </c>
      <c r="E9" s="24">
        <v>30206.2</v>
      </c>
      <c r="F9" s="19" t="s">
        <v>10</v>
      </c>
      <c r="G9" s="26">
        <f t="shared" ref="G9:G19" si="0">E9-D9</f>
        <v>1506.2000000000007</v>
      </c>
    </row>
    <row r="10" spans="2:7" ht="24.6" customHeight="1" x14ac:dyDescent="0.4">
      <c r="B10" s="20" t="s">
        <v>16</v>
      </c>
      <c r="C10" s="25">
        <v>41300000</v>
      </c>
      <c r="D10" s="23">
        <f>550000</f>
        <v>550000</v>
      </c>
      <c r="E10" s="24">
        <v>287922.43</v>
      </c>
      <c r="F10" s="19" t="s">
        <v>10</v>
      </c>
      <c r="G10" s="26">
        <f t="shared" si="0"/>
        <v>-262077.57</v>
      </c>
    </row>
    <row r="11" spans="2:7" ht="24.6" customHeight="1" x14ac:dyDescent="0.4">
      <c r="B11" s="27" t="s">
        <v>17</v>
      </c>
      <c r="C11" s="25">
        <v>41400000</v>
      </c>
      <c r="D11" s="23">
        <v>0</v>
      </c>
      <c r="E11" s="24">
        <v>0</v>
      </c>
      <c r="F11" s="19"/>
      <c r="G11" s="28">
        <v>0</v>
      </c>
    </row>
    <row r="12" spans="2:7" ht="24.6" customHeight="1" x14ac:dyDescent="0.4">
      <c r="B12" s="20" t="s">
        <v>18</v>
      </c>
      <c r="C12" s="25">
        <v>41500000</v>
      </c>
      <c r="D12" s="23">
        <f>150000</f>
        <v>150000</v>
      </c>
      <c r="E12" s="24">
        <v>148030</v>
      </c>
      <c r="F12" s="19" t="s">
        <v>10</v>
      </c>
      <c r="G12" s="26">
        <f t="shared" si="0"/>
        <v>-1970</v>
      </c>
    </row>
    <row r="13" spans="2:7" ht="24.6" customHeight="1" x14ac:dyDescent="0.4">
      <c r="B13" s="20" t="s">
        <v>19</v>
      </c>
      <c r="C13" s="25">
        <v>41600000</v>
      </c>
      <c r="D13" s="23">
        <v>0</v>
      </c>
      <c r="E13" s="24">
        <v>0</v>
      </c>
      <c r="F13" s="19"/>
      <c r="G13" s="26">
        <f t="shared" si="0"/>
        <v>0</v>
      </c>
    </row>
    <row r="14" spans="2:7" ht="24.6" customHeight="1" x14ac:dyDescent="0.4">
      <c r="B14" s="21" t="s">
        <v>20</v>
      </c>
      <c r="C14" s="20">
        <v>42000000</v>
      </c>
      <c r="D14" s="23"/>
      <c r="E14" s="24"/>
      <c r="F14" s="19"/>
      <c r="G14" s="26"/>
    </row>
    <row r="15" spans="2:7" ht="24.6" customHeight="1" x14ac:dyDescent="0.4">
      <c r="B15" s="21" t="s">
        <v>21</v>
      </c>
      <c r="C15" s="20"/>
      <c r="D15" s="23"/>
      <c r="E15" s="24"/>
      <c r="F15" s="19"/>
      <c r="G15" s="26"/>
    </row>
    <row r="16" spans="2:7" ht="24.6" customHeight="1" x14ac:dyDescent="0.4">
      <c r="B16" s="20" t="s">
        <v>14</v>
      </c>
      <c r="C16" s="29">
        <v>42100000</v>
      </c>
      <c r="D16" s="23">
        <f>25298500</f>
        <v>25298500</v>
      </c>
      <c r="E16" s="24">
        <v>13061426.85</v>
      </c>
      <c r="F16" s="19" t="s">
        <v>10</v>
      </c>
      <c r="G16" s="26">
        <f t="shared" si="0"/>
        <v>-12237073.15</v>
      </c>
    </row>
    <row r="17" spans="2:7" ht="24.6" customHeight="1" x14ac:dyDescent="0.4">
      <c r="B17" s="21" t="s">
        <v>22</v>
      </c>
      <c r="C17" s="29">
        <v>43000000</v>
      </c>
      <c r="D17" s="23"/>
      <c r="E17" s="24"/>
      <c r="F17" s="19"/>
      <c r="G17" s="26"/>
    </row>
    <row r="18" spans="2:7" ht="24.6" customHeight="1" x14ac:dyDescent="0.4">
      <c r="B18" s="30" t="s">
        <v>23</v>
      </c>
      <c r="C18" s="31">
        <v>43100000</v>
      </c>
      <c r="D18" s="32">
        <f>43379585</f>
        <v>43379585</v>
      </c>
      <c r="E18" s="24">
        <v>18362852.27</v>
      </c>
      <c r="F18" s="19" t="s">
        <v>10</v>
      </c>
      <c r="G18" s="26">
        <f t="shared" si="0"/>
        <v>-25016732.73</v>
      </c>
    </row>
    <row r="19" spans="2:7" ht="24.6" customHeight="1" x14ac:dyDescent="0.4">
      <c r="B19" s="33" t="s">
        <v>24</v>
      </c>
      <c r="C19" s="34"/>
      <c r="D19" s="35">
        <f>SUM(D8:D18)</f>
        <v>69600000</v>
      </c>
      <c r="E19" s="36">
        <f>SUM(E8:E18)</f>
        <v>31922628.75</v>
      </c>
      <c r="F19" s="37" t="s">
        <v>10</v>
      </c>
      <c r="G19" s="38">
        <f t="shared" si="0"/>
        <v>-37677371.25</v>
      </c>
    </row>
    <row r="20" spans="2:7" ht="24.6" customHeight="1" x14ac:dyDescent="0.4">
      <c r="B20" s="39" t="s">
        <v>25</v>
      </c>
      <c r="C20" s="40">
        <v>44000000</v>
      </c>
      <c r="D20" s="17"/>
      <c r="E20" s="18"/>
      <c r="F20" s="19"/>
      <c r="G20" s="20"/>
    </row>
    <row r="21" spans="2:7" ht="24.6" customHeight="1" x14ac:dyDescent="0.4">
      <c r="B21" s="20" t="s">
        <v>26</v>
      </c>
      <c r="C21" s="29">
        <v>44100000</v>
      </c>
      <c r="D21" s="23">
        <v>0</v>
      </c>
      <c r="E21" s="24">
        <v>42876</v>
      </c>
      <c r="F21" s="41" t="s">
        <v>10</v>
      </c>
      <c r="G21" s="42"/>
    </row>
    <row r="22" spans="2:7" ht="24.6" customHeight="1" thickBot="1" x14ac:dyDescent="0.45">
      <c r="B22" s="43" t="s">
        <v>27</v>
      </c>
      <c r="C22" s="44"/>
      <c r="D22" s="45">
        <f>+D19+D21</f>
        <v>69600000</v>
      </c>
      <c r="E22" s="46">
        <f>+E19+E21</f>
        <v>31965504.75</v>
      </c>
      <c r="F22" s="47" t="s">
        <v>10</v>
      </c>
      <c r="G22" s="48">
        <f>E22-D22</f>
        <v>-37634495.25</v>
      </c>
    </row>
    <row r="23" spans="2:7" s="54" customFormat="1" ht="24.6" customHeight="1" thickTop="1" x14ac:dyDescent="0.4">
      <c r="B23" s="49" t="s">
        <v>3</v>
      </c>
      <c r="C23" s="50" t="s">
        <v>4</v>
      </c>
      <c r="D23" s="51" t="s">
        <v>5</v>
      </c>
      <c r="E23" s="52" t="s">
        <v>28</v>
      </c>
      <c r="F23" s="53" t="s">
        <v>7</v>
      </c>
      <c r="G23" s="50" t="s">
        <v>8</v>
      </c>
    </row>
    <row r="24" spans="2:7" s="54" customFormat="1" ht="24.6" customHeight="1" x14ac:dyDescent="0.4">
      <c r="B24" s="55"/>
      <c r="C24" s="56" t="s">
        <v>9</v>
      </c>
      <c r="D24" s="57"/>
      <c r="E24" s="55"/>
      <c r="F24" s="58" t="s">
        <v>10</v>
      </c>
      <c r="G24" s="56" t="s">
        <v>11</v>
      </c>
    </row>
    <row r="25" spans="2:7" ht="24.6" customHeight="1" x14ac:dyDescent="0.4">
      <c r="B25" s="40" t="s">
        <v>29</v>
      </c>
      <c r="C25" s="59">
        <v>51100000</v>
      </c>
      <c r="D25" s="23">
        <f>26058420</f>
        <v>26058420</v>
      </c>
      <c r="E25" s="24">
        <v>10789716.15</v>
      </c>
      <c r="F25" s="19" t="s">
        <v>10</v>
      </c>
      <c r="G25" s="26">
        <f>D25-E25</f>
        <v>15268703.85</v>
      </c>
    </row>
    <row r="26" spans="2:7" ht="24.6" customHeight="1" x14ac:dyDescent="0.4">
      <c r="B26" s="20" t="s">
        <v>30</v>
      </c>
      <c r="C26" s="60">
        <v>52100000</v>
      </c>
      <c r="D26" s="23">
        <f>4323960</f>
        <v>4323960</v>
      </c>
      <c r="E26" s="24">
        <v>1957616</v>
      </c>
      <c r="F26" s="19" t="s">
        <v>10</v>
      </c>
      <c r="G26" s="26">
        <f t="shared" ref="G26:G40" si="1">D26-E26</f>
        <v>2366344</v>
      </c>
    </row>
    <row r="27" spans="2:7" ht="24.6" customHeight="1" x14ac:dyDescent="0.4">
      <c r="B27" s="20" t="s">
        <v>31</v>
      </c>
      <c r="C27" s="60">
        <v>52200000</v>
      </c>
      <c r="D27" s="23">
        <v>15257480</v>
      </c>
      <c r="E27" s="24">
        <v>5955610</v>
      </c>
      <c r="F27" s="19" t="s">
        <v>10</v>
      </c>
      <c r="G27" s="26">
        <f t="shared" si="1"/>
        <v>9301870</v>
      </c>
    </row>
    <row r="28" spans="2:7" ht="24.6" customHeight="1" x14ac:dyDescent="0.4">
      <c r="B28" s="20" t="s">
        <v>32</v>
      </c>
      <c r="C28" s="60">
        <v>53100000</v>
      </c>
      <c r="D28" s="28">
        <v>2242640</v>
      </c>
      <c r="E28" s="24">
        <v>166550</v>
      </c>
      <c r="F28" s="19" t="s">
        <v>10</v>
      </c>
      <c r="G28" s="26">
        <f t="shared" si="1"/>
        <v>2076090</v>
      </c>
    </row>
    <row r="29" spans="2:7" ht="24.6" customHeight="1" x14ac:dyDescent="0.4">
      <c r="B29" s="20" t="s">
        <v>33</v>
      </c>
      <c r="C29" s="60">
        <v>53200000</v>
      </c>
      <c r="D29" s="23">
        <v>5941250</v>
      </c>
      <c r="E29" s="24">
        <v>1807120.27</v>
      </c>
      <c r="F29" s="19" t="s">
        <v>10</v>
      </c>
      <c r="G29" s="26">
        <f t="shared" si="1"/>
        <v>4134129.73</v>
      </c>
    </row>
    <row r="30" spans="2:7" ht="24.6" customHeight="1" x14ac:dyDescent="0.4">
      <c r="B30" s="20" t="s">
        <v>34</v>
      </c>
      <c r="C30" s="60">
        <v>53300000</v>
      </c>
      <c r="D30" s="23">
        <v>3729250</v>
      </c>
      <c r="E30" s="24">
        <v>929535.2</v>
      </c>
      <c r="F30" s="19" t="s">
        <v>10</v>
      </c>
      <c r="G30" s="26">
        <f t="shared" si="1"/>
        <v>2799714.8</v>
      </c>
    </row>
    <row r="31" spans="2:7" ht="24.6" customHeight="1" x14ac:dyDescent="0.4">
      <c r="B31" s="20" t="s">
        <v>35</v>
      </c>
      <c r="C31" s="60">
        <v>53400000</v>
      </c>
      <c r="D31" s="23">
        <f>556000</f>
        <v>556000</v>
      </c>
      <c r="E31" s="24">
        <v>221534.31</v>
      </c>
      <c r="F31" s="19" t="s">
        <v>10</v>
      </c>
      <c r="G31" s="26">
        <f t="shared" si="1"/>
        <v>334465.69</v>
      </c>
    </row>
    <row r="32" spans="2:7" ht="24.6" customHeight="1" x14ac:dyDescent="0.4">
      <c r="B32" s="20" t="s">
        <v>36</v>
      </c>
      <c r="C32" s="60">
        <v>56100000</v>
      </c>
      <c r="D32" s="23">
        <v>4507000</v>
      </c>
      <c r="E32" s="24">
        <v>1793240</v>
      </c>
      <c r="F32" s="19" t="s">
        <v>10</v>
      </c>
      <c r="G32" s="26">
        <f t="shared" si="1"/>
        <v>2713760</v>
      </c>
    </row>
    <row r="33" spans="1:8" ht="24.6" customHeight="1" x14ac:dyDescent="0.4">
      <c r="B33" s="30" t="s">
        <v>37</v>
      </c>
      <c r="C33" s="61">
        <v>54100000</v>
      </c>
      <c r="D33" s="32">
        <v>1855600</v>
      </c>
      <c r="E33" s="62">
        <v>109960</v>
      </c>
      <c r="F33" s="41" t="s">
        <v>10</v>
      </c>
      <c r="G33" s="42">
        <f t="shared" si="1"/>
        <v>1745640</v>
      </c>
    </row>
    <row r="34" spans="1:8" ht="24.6" customHeight="1" x14ac:dyDescent="0.4">
      <c r="A34" s="63"/>
      <c r="B34" s="64"/>
      <c r="C34" s="65"/>
      <c r="D34" s="66"/>
      <c r="E34" s="66"/>
      <c r="F34" s="67"/>
      <c r="G34" s="68"/>
    </row>
    <row r="35" spans="1:8" ht="24.6" customHeight="1" x14ac:dyDescent="0.4">
      <c r="A35" s="63"/>
      <c r="B35" s="69" t="s">
        <v>38</v>
      </c>
      <c r="C35" s="70"/>
      <c r="D35" s="70"/>
      <c r="E35" s="70"/>
      <c r="F35" s="70"/>
      <c r="G35" s="70"/>
    </row>
    <row r="36" spans="1:8" s="54" customFormat="1" ht="24.6" customHeight="1" x14ac:dyDescent="0.4">
      <c r="B36" s="71" t="s">
        <v>3</v>
      </c>
      <c r="C36" s="72" t="s">
        <v>4</v>
      </c>
      <c r="D36" s="73" t="s">
        <v>5</v>
      </c>
      <c r="E36" s="71" t="s">
        <v>28</v>
      </c>
      <c r="F36" s="74" t="s">
        <v>7</v>
      </c>
      <c r="G36" s="72" t="s">
        <v>8</v>
      </c>
    </row>
    <row r="37" spans="1:8" s="54" customFormat="1" ht="24.6" customHeight="1" x14ac:dyDescent="0.4">
      <c r="B37" s="55"/>
      <c r="C37" s="56" t="s">
        <v>9</v>
      </c>
      <c r="D37" s="57"/>
      <c r="E37" s="55"/>
      <c r="F37" s="58" t="s">
        <v>10</v>
      </c>
      <c r="G37" s="56" t="s">
        <v>11</v>
      </c>
    </row>
    <row r="38" spans="1:8" ht="24.6" customHeight="1" x14ac:dyDescent="0.4">
      <c r="B38" s="20" t="s">
        <v>39</v>
      </c>
      <c r="C38" s="60">
        <v>54200000</v>
      </c>
      <c r="D38" s="23">
        <f>5113400</f>
        <v>5113400</v>
      </c>
      <c r="E38" s="23">
        <v>0</v>
      </c>
      <c r="F38" s="19" t="s">
        <v>10</v>
      </c>
      <c r="G38" s="26">
        <f t="shared" si="1"/>
        <v>5113400</v>
      </c>
    </row>
    <row r="39" spans="1:8" ht="24.6" customHeight="1" x14ac:dyDescent="0.4">
      <c r="B39" s="18" t="s">
        <v>40</v>
      </c>
      <c r="C39" s="60">
        <v>55100000</v>
      </c>
      <c r="D39" s="24">
        <v>15000</v>
      </c>
      <c r="E39" s="24">
        <v>0</v>
      </c>
      <c r="F39" s="19" t="s">
        <v>10</v>
      </c>
      <c r="G39" s="26">
        <f t="shared" si="1"/>
        <v>15000</v>
      </c>
    </row>
    <row r="40" spans="1:8" ht="24.6" customHeight="1" x14ac:dyDescent="0.4">
      <c r="B40" s="75" t="s">
        <v>41</v>
      </c>
      <c r="C40" s="76"/>
      <c r="D40" s="35">
        <f>SUM(D25:D39)</f>
        <v>69600000</v>
      </c>
      <c r="E40" s="35">
        <f>SUM(E25:E39)</f>
        <v>23730881.929999996</v>
      </c>
      <c r="F40" s="77" t="s">
        <v>10</v>
      </c>
      <c r="G40" s="78">
        <f t="shared" si="1"/>
        <v>45869118.070000008</v>
      </c>
      <c r="H40" s="79">
        <f>D40-D19</f>
        <v>0</v>
      </c>
    </row>
    <row r="41" spans="1:8" x14ac:dyDescent="0.4">
      <c r="B41" s="80"/>
      <c r="C41" s="54"/>
      <c r="D41" s="81"/>
      <c r="E41" s="82"/>
    </row>
    <row r="42" spans="1:8" x14ac:dyDescent="0.4">
      <c r="A42" s="85" t="s">
        <v>42</v>
      </c>
      <c r="B42" s="85"/>
      <c r="C42" s="86"/>
      <c r="D42" s="86"/>
      <c r="E42" s="87" t="s">
        <v>43</v>
      </c>
      <c r="F42" s="87"/>
      <c r="G42" s="87"/>
    </row>
    <row r="43" spans="1:8" x14ac:dyDescent="0.4">
      <c r="A43" s="85" t="s">
        <v>44</v>
      </c>
      <c r="B43" s="85"/>
      <c r="C43" s="85"/>
      <c r="D43" s="85"/>
      <c r="E43" s="87" t="s">
        <v>45</v>
      </c>
      <c r="F43" s="87"/>
      <c r="G43" s="87"/>
    </row>
    <row r="44" spans="1:8" x14ac:dyDescent="0.4">
      <c r="A44" s="88"/>
      <c r="B44" s="88"/>
      <c r="C44" s="89"/>
      <c r="D44" s="89"/>
      <c r="E44" s="89"/>
      <c r="F44" s="89"/>
      <c r="G44" s="89"/>
    </row>
    <row r="45" spans="1:8" x14ac:dyDescent="0.4">
      <c r="A45" s="88"/>
      <c r="B45" s="88"/>
      <c r="C45" s="89"/>
      <c r="D45" s="89"/>
      <c r="E45" s="89"/>
      <c r="F45" s="89"/>
      <c r="G45" s="89"/>
    </row>
  </sheetData>
  <mergeCells count="24">
    <mergeCell ref="A45:B45"/>
    <mergeCell ref="C45:D45"/>
    <mergeCell ref="E45:G45"/>
    <mergeCell ref="A42:B42"/>
    <mergeCell ref="C42:D42"/>
    <mergeCell ref="E42:G42"/>
    <mergeCell ref="A43:D43"/>
    <mergeCell ref="E43:G43"/>
    <mergeCell ref="A44:B44"/>
    <mergeCell ref="C44:D44"/>
    <mergeCell ref="E44:G44"/>
    <mergeCell ref="B23:B24"/>
    <mergeCell ref="D23:D24"/>
    <mergeCell ref="E23:E24"/>
    <mergeCell ref="B35:G35"/>
    <mergeCell ref="B36:B37"/>
    <mergeCell ref="D36:D37"/>
    <mergeCell ref="E36:E37"/>
    <mergeCell ref="B1:G1"/>
    <mergeCell ref="B2:G2"/>
    <mergeCell ref="B3:G3"/>
    <mergeCell ref="B4:B5"/>
    <mergeCell ref="D4:D5"/>
    <mergeCell ref="E4:E5"/>
  </mergeCells>
  <pageMargins left="0.4" right="0.32" top="0.36" bottom="0.37" header="0.31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รายงานรอบ 6 เดือน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2020-07-14T02:38:08Z</dcterms:created>
  <dcterms:modified xsi:type="dcterms:W3CDTF">2020-07-14T02:38:56Z</dcterms:modified>
</cp:coreProperties>
</file>